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165" windowHeight="9630" activeTab="2"/>
  </bookViews>
  <sheets>
    <sheet name="фифо" sheetId="1" r:id="rId1"/>
    <sheet name="лифо" sheetId="2" r:id="rId2"/>
    <sheet name="ср.ст-ть1" sheetId="3" r:id="rId3"/>
  </sheets>
  <definedNames/>
  <calcPr fullCalcOnLoad="1"/>
</workbook>
</file>

<file path=xl/sharedStrings.xml><?xml version="1.0" encoding="utf-8"?>
<sst xmlns="http://schemas.openxmlformats.org/spreadsheetml/2006/main" count="228" uniqueCount="68">
  <si>
    <t>Товар</t>
  </si>
  <si>
    <t>остаток на начало месяца</t>
  </si>
  <si>
    <t>куплено</t>
  </si>
  <si>
    <t>общее кол-во</t>
  </si>
  <si>
    <t>оплачено</t>
  </si>
  <si>
    <t>продано</t>
  </si>
  <si>
    <t>остаток на конец месяца</t>
  </si>
  <si>
    <t>кол-во</t>
  </si>
  <si>
    <t>цена</t>
  </si>
  <si>
    <t>ст-ть оплаченная</t>
  </si>
  <si>
    <t>долг</t>
  </si>
  <si>
    <t>ст-ть</t>
  </si>
  <si>
    <t>погашение задолженности</t>
  </si>
  <si>
    <t>товар текущего месяца</t>
  </si>
  <si>
    <t>ст-ть товара прошлых периодов</t>
  </si>
  <si>
    <t>ст-ть товара текущего месяца</t>
  </si>
  <si>
    <t>всего</t>
  </si>
  <si>
    <t>партия 1</t>
  </si>
  <si>
    <t>партия 2</t>
  </si>
  <si>
    <t>партия 3</t>
  </si>
  <si>
    <t>Итого:</t>
  </si>
  <si>
    <t>поставка текущего месяца</t>
  </si>
  <si>
    <t>партия 4</t>
  </si>
  <si>
    <t xml:space="preserve">кол-во проданного товара из каждой партии </t>
  </si>
  <si>
    <t>кол-во оплаченного товара</t>
  </si>
  <si>
    <t>B</t>
  </si>
  <si>
    <t>C</t>
  </si>
  <si>
    <t>D</t>
  </si>
  <si>
    <t>E</t>
  </si>
  <si>
    <t>F</t>
  </si>
  <si>
    <t>J</t>
  </si>
  <si>
    <t>H</t>
  </si>
  <si>
    <t>I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</si>
  <si>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</si>
  <si>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</si>
  <si>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</si>
  <si>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</si>
  <si>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</si>
  <si>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</si>
  <si>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</si>
  <si>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</si>
  <si>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</si>
  <si>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</si>
  <si>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</si>
  <si>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</si>
  <si>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G</t>
  </si>
  <si>
    <t>Сводный регистр по покупке, продаже товаров и оплате поставщикам за апрель 2013г.</t>
  </si>
  <si>
    <t>Сводный регистр по покупке, продаже товаров и оплате поставщикам за май 2013г.</t>
  </si>
  <si>
    <t>ячейки, которые нужно заполнять вручную</t>
  </si>
  <si>
    <t>Итого</t>
  </si>
  <si>
    <t>х</t>
  </si>
  <si>
    <t>A</t>
  </si>
  <si>
    <t>общее кол-во товара</t>
  </si>
  <si>
    <t>можно списать в расходы</t>
  </si>
  <si>
    <t>ст-ть товаров прошлых периодов</t>
  </si>
  <si>
    <t>ст-ть товаров текущего месяца</t>
  </si>
  <si>
    <r>
      <t>Рисунок 1</t>
    </r>
    <r>
      <rPr>
        <b/>
        <sz val="10"/>
        <color indexed="8"/>
        <rFont val="Times New Roman"/>
        <family val="1"/>
      </rPr>
      <t xml:space="preserve"> Сводный регистр по покупке, продаже товаров и оплате поставщикам за апрель 2013г.</t>
    </r>
  </si>
  <si>
    <r>
      <t>Рисунок 2</t>
    </r>
    <r>
      <rPr>
        <b/>
        <sz val="10"/>
        <color indexed="8"/>
        <rFont val="Times New Roman"/>
        <family val="1"/>
      </rPr>
      <t xml:space="preserve"> Сводный регистр по покупке, продаже товаров и оплате поставщикам за май 2013г.</t>
    </r>
  </si>
  <si>
    <t>Остаток на начало месяца</t>
  </si>
  <si>
    <t>Остаток на конец месяца</t>
  </si>
  <si>
    <t>Общая ст-ть</t>
  </si>
  <si>
    <t>Показатель</t>
  </si>
  <si>
    <t>Поступило в течение месяца</t>
  </si>
  <si>
    <t>Средняя стоимость единицы МПЗ</t>
  </si>
  <si>
    <t xml:space="preserve">Кол-во </t>
  </si>
  <si>
    <t>Ст-ть за ед.</t>
  </si>
  <si>
    <t>Выбытие МПЗ в течение месяца</t>
  </si>
  <si>
    <t>Расчет средней себестоимости МПЗ за ________ 20___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</si>
</sst>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2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workbookViewId="0" topLeftCell="A1">
      <selection activeCell="J15" sqref="J15"/>
    </sheetView>
  </sheetViews>
  <sheetFormatPr defaultColWidth="9.00390625" defaultRowHeight="12.75"/>
  <cols>
    <col min="1" max="1" width="8.875" style="3" customWidth="1"/>
    <col min="2" max="2" width="7.375" style="3" customWidth="1"/>
    <col min="3" max="3" width="6.25390625" style="3" customWidth="1"/>
    <col min="4" max="4" width="8.375" style="3" customWidth="1"/>
    <col min="5" max="5" width="7.125" style="3" customWidth="1"/>
    <col min="6" max="6" width="7.75390625" style="3" customWidth="1"/>
    <col min="7" max="7" width="7.00390625" style="3" customWidth="1"/>
    <col min="8" max="8" width="7.375" style="3" customWidth="1"/>
    <col min="9" max="12" width="8.875" style="3" customWidth="1"/>
    <col min="13" max="15" width="9.625" style="3" customWidth="1"/>
    <col min="16" max="16" width="8.875" style="3" customWidth="1"/>
    <col min="17" max="17" width="7.625" style="3" customWidth="1"/>
    <col min="18" max="18" width="8.125" style="3" customWidth="1"/>
    <col min="19" max="19" width="6.375" style="3" customWidth="1"/>
    <col min="20" max="20" width="8.375" style="3" customWidth="1"/>
    <col min="21" max="21" width="8.00390625" style="3" customWidth="1"/>
    <col min="22" max="16384" width="8.875" style="3" customWidth="1"/>
  </cols>
  <sheetData>
    <row r="1" spans="1:21" ht="12.75">
      <c r="A1" s="3" t="s">
        <v>51</v>
      </c>
      <c r="B1" s="3" t="s">
        <v>25</v>
      </c>
      <c r="C1" s="3" t="s">
        <v>26</v>
      </c>
      <c r="D1" s="3" t="s">
        <v>27</v>
      </c>
      <c r="E1" s="3" t="s">
        <v>28</v>
      </c>
      <c r="F1" s="3" t="s">
        <v>29</v>
      </c>
      <c r="G1" s="3" t="s">
        <v>45</v>
      </c>
      <c r="H1" s="3" t="s">
        <v>31</v>
      </c>
      <c r="I1" s="3" t="s">
        <v>32</v>
      </c>
      <c r="J1" s="3" t="s">
        <v>30</v>
      </c>
      <c r="K1" s="3" t="s">
        <v>33</v>
      </c>
      <c r="L1" s="3" t="s">
        <v>34</v>
      </c>
      <c r="M1" s="3" t="s">
        <v>35</v>
      </c>
      <c r="N1" s="3" t="s">
        <v>36</v>
      </c>
      <c r="O1" s="3" t="s">
        <v>37</v>
      </c>
      <c r="P1" s="3" t="s">
        <v>38</v>
      </c>
      <c r="Q1" s="3" t="s">
        <v>39</v>
      </c>
      <c r="R1" s="3" t="s">
        <v>40</v>
      </c>
      <c r="S1" s="3" t="s">
        <v>41</v>
      </c>
      <c r="T1" s="3" t="s">
        <v>42</v>
      </c>
      <c r="U1" s="3" t="s">
        <v>43</v>
      </c>
    </row>
    <row r="2" spans="1:21" ht="12.75">
      <c r="A2" s="15" t="s">
        <v>56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30" customHeight="1">
      <c r="A3" s="16" t="s">
        <v>0</v>
      </c>
      <c r="B3" s="18" t="s">
        <v>1</v>
      </c>
      <c r="C3" s="18"/>
      <c r="D3" s="18"/>
      <c r="E3" s="18"/>
      <c r="F3" s="19" t="s">
        <v>2</v>
      </c>
      <c r="G3" s="19"/>
      <c r="H3" s="19"/>
      <c r="I3" s="20" t="s">
        <v>52</v>
      </c>
      <c r="J3" s="19" t="s">
        <v>4</v>
      </c>
      <c r="K3" s="22"/>
      <c r="L3" s="19" t="s">
        <v>5</v>
      </c>
      <c r="M3" s="20" t="s">
        <v>23</v>
      </c>
      <c r="N3" s="24" t="s">
        <v>24</v>
      </c>
      <c r="O3" s="29" t="s">
        <v>53</v>
      </c>
      <c r="P3" s="30"/>
      <c r="Q3" s="31"/>
      <c r="R3" s="18" t="s">
        <v>6</v>
      </c>
      <c r="S3" s="18"/>
      <c r="T3" s="18"/>
      <c r="U3" s="18"/>
    </row>
    <row r="4" spans="1:21" ht="51">
      <c r="A4" s="17"/>
      <c r="B4" s="2" t="s">
        <v>7</v>
      </c>
      <c r="C4" s="2" t="s">
        <v>8</v>
      </c>
      <c r="D4" s="1" t="s">
        <v>9</v>
      </c>
      <c r="E4" s="2" t="s">
        <v>10</v>
      </c>
      <c r="F4" s="2" t="s">
        <v>7</v>
      </c>
      <c r="G4" s="2" t="s">
        <v>8</v>
      </c>
      <c r="H4" s="2" t="s">
        <v>11</v>
      </c>
      <c r="I4" s="21"/>
      <c r="J4" s="1" t="s">
        <v>12</v>
      </c>
      <c r="K4" s="1" t="s">
        <v>13</v>
      </c>
      <c r="L4" s="19"/>
      <c r="M4" s="23"/>
      <c r="N4" s="25"/>
      <c r="O4" s="4" t="s">
        <v>54</v>
      </c>
      <c r="P4" s="4" t="s">
        <v>55</v>
      </c>
      <c r="Q4" s="4" t="s">
        <v>16</v>
      </c>
      <c r="R4" s="2" t="s">
        <v>7</v>
      </c>
      <c r="S4" s="2" t="s">
        <v>8</v>
      </c>
      <c r="T4" s="1" t="s">
        <v>9</v>
      </c>
      <c r="U4" s="2" t="s">
        <v>10</v>
      </c>
    </row>
    <row r="5" spans="1:21" ht="12.75">
      <c r="A5" s="9" t="s">
        <v>17</v>
      </c>
      <c r="B5" s="9">
        <v>0</v>
      </c>
      <c r="C5" s="9">
        <v>0</v>
      </c>
      <c r="D5" s="9">
        <v>0</v>
      </c>
      <c r="E5" s="9">
        <v>0</v>
      </c>
      <c r="F5" s="9">
        <v>10</v>
      </c>
      <c r="G5" s="9">
        <v>200</v>
      </c>
      <c r="H5" s="5">
        <f>F5*G5</f>
        <v>2000</v>
      </c>
      <c r="I5" s="5">
        <f>B5+F5</f>
        <v>10</v>
      </c>
      <c r="J5" s="9">
        <v>0</v>
      </c>
      <c r="K5" s="9">
        <v>2000</v>
      </c>
      <c r="L5" s="26">
        <v>22</v>
      </c>
      <c r="M5" s="6">
        <f>IF(L5&gt;=I5,I5,IF(L5&lt;I5,L5))</f>
        <v>10</v>
      </c>
      <c r="N5" s="6">
        <f>IF(AND(B5&gt;0,F5=0),SUM(D5,J5)/C5,IF(AND(B5=0,F5&gt;0),K5/G5,IF(AND(B5=0,F5=0),0)))</f>
        <v>10</v>
      </c>
      <c r="O5" s="6">
        <f>IF(AND(B5=0,E5=0,J5=0),J5,IF(AND(B5=0,E5=0,J5=0,M5&gt;0),SUM(M5,-F5)*C5,IF(AND(B5=0,E5&gt;0,J5&gt;0),J5,IF(AND(B5&gt;0,E5&gt;0,D5=0,J5=0),"0",IF(AND(B5&gt;0,E5&gt;0,D5&gt;0,J5&gt;0,M5=0),"0",IF(AND(B5&gt;0,E5&gt;0,D5&gt;0,J5&gt;0,M5&gt;0,SUM(D5,J5)&lt;M5*C5),SUM(D5,J5),M5*C5))))))</f>
        <v>0</v>
      </c>
      <c r="P5" s="6">
        <f>IF(M5*G5&lt;K5,M5*G5,K5)</f>
        <v>2000</v>
      </c>
      <c r="Q5" s="6">
        <f>O5+P5</f>
        <v>2000</v>
      </c>
      <c r="R5" s="6">
        <f>I5-M5</f>
        <v>0</v>
      </c>
      <c r="S5" s="6">
        <f>IF(C5&gt;0,C5,G5)</f>
        <v>200</v>
      </c>
      <c r="T5" s="7" t="str">
        <f>IF(AND(R5&gt;0,C5=0),K5-M5*G5,IF(AND(R5&gt;0,C5&gt;0),D5+J5-M5*C5,IF(R5=0,"0")))</f>
        <v>0</v>
      </c>
      <c r="U5" s="6">
        <f>IF(E5+H5&gt;J5+K5,(E5+H5)-(J5+K5),0)</f>
        <v>0</v>
      </c>
    </row>
    <row r="6" spans="1:21" ht="12.75">
      <c r="A6" s="9" t="s">
        <v>18</v>
      </c>
      <c r="B6" s="9">
        <v>0</v>
      </c>
      <c r="C6" s="9">
        <v>0</v>
      </c>
      <c r="D6" s="9">
        <v>0</v>
      </c>
      <c r="E6" s="9">
        <v>0</v>
      </c>
      <c r="F6" s="9">
        <v>5</v>
      </c>
      <c r="G6" s="9">
        <v>300</v>
      </c>
      <c r="H6" s="5">
        <f>F6*G6</f>
        <v>1500</v>
      </c>
      <c r="I6" s="5">
        <f>B6+F6</f>
        <v>5</v>
      </c>
      <c r="J6" s="9">
        <v>0</v>
      </c>
      <c r="K6" s="9">
        <v>0</v>
      </c>
      <c r="L6" s="27"/>
      <c r="M6" s="6">
        <f>IF(I6&lt;SUM(L5,-M5),I6,SUM(L5,-M5))</f>
        <v>5</v>
      </c>
      <c r="N6" s="6">
        <f>IF(AND(B6&gt;0,F6=0),SUM(D6,J6)/C6,IF(AND(B6=0,F6&gt;0),K6/G6,IF(AND(B6=0,F6=0),0)))</f>
        <v>0</v>
      </c>
      <c r="O6" s="6">
        <f>IF(AND(B6=0,E6=0,J6=0),J6,IF(AND(B6=0,E6=0,J6=0,M6&gt;0),SUM(M6,-F6)*C6,IF(AND(B6=0,E6&gt;0,J6&gt;0),J6,IF(AND(B6&gt;0,E6&gt;0,D6=0,J6=0),"0",IF(AND(B6&gt;0,E6&gt;0,D6&gt;0,J6&gt;0,M6=0),"0",IF(AND(B6&gt;0,E6&gt;0,D6&gt;0,J6&gt;0,M6&gt;0,SUM(D6,J6)&lt;M6*C6),SUM(D6,J6),M6*C6))))))</f>
        <v>0</v>
      </c>
      <c r="P6" s="6">
        <f>IF(M6*G6&lt;K6,M6*G6,K6)</f>
        <v>0</v>
      </c>
      <c r="Q6" s="6">
        <f>O6+P6</f>
        <v>0</v>
      </c>
      <c r="R6" s="6">
        <f>I6-M6</f>
        <v>0</v>
      </c>
      <c r="S6" s="6">
        <f>IF(C6&gt;0,C6,G6)</f>
        <v>300</v>
      </c>
      <c r="T6" s="7" t="str">
        <f>IF(AND(R6&gt;0,C6=0),K6-M6*G6,IF(AND(R6&gt;0,C6&gt;0),D6+J6-M6*C6,IF(R6=0,"0")))</f>
        <v>0</v>
      </c>
      <c r="U6" s="6">
        <f>IF(E6+H6&gt;J6+K6,(E6+H6)-(J6+K6),0)</f>
        <v>1500</v>
      </c>
    </row>
    <row r="7" spans="1:21" ht="12.75">
      <c r="A7" s="9" t="s">
        <v>19</v>
      </c>
      <c r="B7" s="9">
        <v>0</v>
      </c>
      <c r="C7" s="9">
        <v>0</v>
      </c>
      <c r="D7" s="9">
        <v>0</v>
      </c>
      <c r="E7" s="9">
        <v>0</v>
      </c>
      <c r="F7" s="9">
        <v>10</v>
      </c>
      <c r="G7" s="9">
        <v>400</v>
      </c>
      <c r="H7" s="5">
        <f>F7*G7</f>
        <v>4000</v>
      </c>
      <c r="I7" s="5">
        <f>B7+F7</f>
        <v>10</v>
      </c>
      <c r="J7" s="9">
        <v>0</v>
      </c>
      <c r="K7" s="9">
        <v>3200</v>
      </c>
      <c r="L7" s="28"/>
      <c r="M7" s="6">
        <f>IF(I7&lt;SUM(L5,-M5,-M6),I7,SUM(L5,-M5,-M6))</f>
        <v>7</v>
      </c>
      <c r="N7" s="6">
        <f>IF(AND(B7&gt;0,F7=0),SUM(D7,J7)/C7,IF(AND(B7=0,F7&gt;0),K7/G7,IF(AND(B7=0,F7=0),0)))</f>
        <v>8</v>
      </c>
      <c r="O7" s="6">
        <f>IF(AND(B7=0,E7=0,J7=0),J7,IF(AND(B7=0,E7=0,J7=0,M7&gt;0),SUM(M7,-F7)*C7,IF(AND(B7=0,E7&gt;0,J7&gt;0),J7,IF(AND(B7&gt;0,E7&gt;0,D7=0,J7=0),"0",IF(AND(B7&gt;0,E7&gt;0,D7&gt;0,J7&gt;0,M7=0),"0",IF(AND(B7&gt;0,E7&gt;0,D7&gt;0,J7&gt;0,M7&gt;0,SUM(D7,J7)&lt;M7*C7),SUM(D7,J7),M7*C7))))))</f>
        <v>0</v>
      </c>
      <c r="P7" s="6">
        <f>IF(M7*G7&lt;K7,M7*G7,K7)</f>
        <v>2800</v>
      </c>
      <c r="Q7" s="6">
        <f>O7+P7</f>
        <v>2800</v>
      </c>
      <c r="R7" s="6">
        <f>I7-M7</f>
        <v>3</v>
      </c>
      <c r="S7" s="6">
        <f>IF(C7&gt;0,C7,G7)</f>
        <v>400</v>
      </c>
      <c r="T7" s="7">
        <f>IF(AND(R7&gt;0,C7=0),K7-M7*G7,IF(AND(R7&gt;0,C7&gt;0),D7+J7-M7*C7,IF(R7=0,"0")))</f>
        <v>400</v>
      </c>
      <c r="U7" s="6">
        <f>IF(E7+H7&gt;J7+K7,(E7+H7)-(J7+K7),0)</f>
        <v>800</v>
      </c>
    </row>
    <row r="8" spans="1:21" ht="12.75">
      <c r="A8" s="5" t="s">
        <v>20</v>
      </c>
      <c r="B8" s="2">
        <f>SUM(B5:B7)</f>
        <v>0</v>
      </c>
      <c r="C8" s="2">
        <f>SUM(C5:C7)</f>
        <v>0</v>
      </c>
      <c r="D8" s="2">
        <f>SUM(D5:D7)</f>
        <v>0</v>
      </c>
      <c r="E8" s="2">
        <f>SUM(E5:E7)</f>
        <v>0</v>
      </c>
      <c r="F8" s="2">
        <f>SUM(F5:F7)</f>
        <v>25</v>
      </c>
      <c r="G8" s="2">
        <f aca="true" t="shared" si="0" ref="G8:M8">SUM(G5:G7)</f>
        <v>900</v>
      </c>
      <c r="H8" s="2">
        <f t="shared" si="0"/>
        <v>7500</v>
      </c>
      <c r="I8" s="2">
        <f>SUM(I5:I7)</f>
        <v>25</v>
      </c>
      <c r="J8" s="2">
        <f>SUM(J5:J7)</f>
        <v>0</v>
      </c>
      <c r="K8" s="2">
        <f t="shared" si="0"/>
        <v>5200</v>
      </c>
      <c r="L8" s="2">
        <f t="shared" si="0"/>
        <v>22</v>
      </c>
      <c r="M8" s="2">
        <f t="shared" si="0"/>
        <v>22</v>
      </c>
      <c r="N8" s="2">
        <f>SUM(N5:N7)</f>
        <v>18</v>
      </c>
      <c r="O8" s="2">
        <f aca="true" t="shared" si="1" ref="O8:U8">SUM(O5:O7)</f>
        <v>0</v>
      </c>
      <c r="P8" s="2">
        <f t="shared" si="1"/>
        <v>4800</v>
      </c>
      <c r="Q8" s="2">
        <f t="shared" si="1"/>
        <v>4800</v>
      </c>
      <c r="R8" s="2">
        <f t="shared" si="1"/>
        <v>3</v>
      </c>
      <c r="S8" s="2">
        <f t="shared" si="1"/>
        <v>900</v>
      </c>
      <c r="T8" s="2">
        <f t="shared" si="1"/>
        <v>400</v>
      </c>
      <c r="U8" s="2">
        <f t="shared" si="1"/>
        <v>2300</v>
      </c>
    </row>
    <row r="9" spans="1:21" ht="12.7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" ht="12.75">
      <c r="A10" s="8"/>
      <c r="B10" s="3" t="s">
        <v>48</v>
      </c>
    </row>
    <row r="12" spans="1:21" ht="12.75">
      <c r="A12" s="3" t="s">
        <v>51</v>
      </c>
      <c r="B12" s="3" t="s">
        <v>25</v>
      </c>
      <c r="C12" s="3" t="s">
        <v>26</v>
      </c>
      <c r="D12" s="3" t="s">
        <v>27</v>
      </c>
      <c r="E12" s="3" t="s">
        <v>28</v>
      </c>
      <c r="F12" s="3" t="s">
        <v>29</v>
      </c>
      <c r="G12" s="3" t="s">
        <v>45</v>
      </c>
      <c r="H12" s="3" t="s">
        <v>31</v>
      </c>
      <c r="I12" s="3" t="s">
        <v>32</v>
      </c>
      <c r="J12" s="3" t="s">
        <v>30</v>
      </c>
      <c r="K12" s="3" t="s">
        <v>33</v>
      </c>
      <c r="L12" s="3" t="s">
        <v>34</v>
      </c>
      <c r="M12" s="3" t="s">
        <v>35</v>
      </c>
      <c r="N12" s="3" t="s">
        <v>36</v>
      </c>
      <c r="O12" s="3" t="s">
        <v>37</v>
      </c>
      <c r="P12" s="3" t="s">
        <v>38</v>
      </c>
      <c r="Q12" s="3" t="s">
        <v>39</v>
      </c>
      <c r="R12" s="3" t="s">
        <v>40</v>
      </c>
      <c r="S12" s="3" t="s">
        <v>41</v>
      </c>
      <c r="T12" s="3" t="s">
        <v>42</v>
      </c>
      <c r="U12" s="3" t="s">
        <v>43</v>
      </c>
    </row>
    <row r="13" spans="1:21" ht="12.75">
      <c r="A13" s="15" t="s">
        <v>57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</row>
    <row r="14" spans="1:21" ht="36.75" customHeight="1">
      <c r="A14" s="16" t="s">
        <v>0</v>
      </c>
      <c r="B14" s="18" t="s">
        <v>1</v>
      </c>
      <c r="C14" s="18"/>
      <c r="D14" s="18"/>
      <c r="E14" s="18"/>
      <c r="F14" s="19" t="s">
        <v>2</v>
      </c>
      <c r="G14" s="19"/>
      <c r="H14" s="19"/>
      <c r="I14" s="20" t="s">
        <v>52</v>
      </c>
      <c r="J14" s="19" t="s">
        <v>4</v>
      </c>
      <c r="K14" s="22"/>
      <c r="L14" s="19" t="s">
        <v>5</v>
      </c>
      <c r="M14" s="20" t="s">
        <v>23</v>
      </c>
      <c r="N14" s="24" t="s">
        <v>24</v>
      </c>
      <c r="O14" s="29" t="s">
        <v>53</v>
      </c>
      <c r="P14" s="30"/>
      <c r="Q14" s="31"/>
      <c r="R14" s="18" t="s">
        <v>6</v>
      </c>
      <c r="S14" s="18"/>
      <c r="T14" s="18"/>
      <c r="U14" s="18"/>
    </row>
    <row r="15" spans="1:21" ht="76.5" customHeight="1">
      <c r="A15" s="17"/>
      <c r="B15" s="2" t="s">
        <v>7</v>
      </c>
      <c r="C15" s="2" t="s">
        <v>8</v>
      </c>
      <c r="D15" s="1" t="s">
        <v>9</v>
      </c>
      <c r="E15" s="2" t="s">
        <v>10</v>
      </c>
      <c r="F15" s="2" t="s">
        <v>7</v>
      </c>
      <c r="G15" s="2" t="s">
        <v>8</v>
      </c>
      <c r="H15" s="2" t="s">
        <v>11</v>
      </c>
      <c r="I15" s="21"/>
      <c r="J15" s="1" t="s">
        <v>12</v>
      </c>
      <c r="K15" s="1" t="s">
        <v>21</v>
      </c>
      <c r="L15" s="19"/>
      <c r="M15" s="23"/>
      <c r="N15" s="25"/>
      <c r="O15" s="4" t="s">
        <v>54</v>
      </c>
      <c r="P15" s="4" t="s">
        <v>55</v>
      </c>
      <c r="Q15" s="4" t="s">
        <v>16</v>
      </c>
      <c r="R15" s="2" t="s">
        <v>7</v>
      </c>
      <c r="S15" s="2" t="s">
        <v>8</v>
      </c>
      <c r="T15" s="1" t="s">
        <v>9</v>
      </c>
      <c r="U15" s="2" t="s">
        <v>10</v>
      </c>
    </row>
    <row r="16" spans="1:21" ht="12.75">
      <c r="A16" s="9" t="s">
        <v>17</v>
      </c>
      <c r="B16" s="5">
        <f>R5</f>
        <v>0</v>
      </c>
      <c r="C16" s="5">
        <f>S5</f>
        <v>200</v>
      </c>
      <c r="D16" s="5" t="str">
        <f>T5</f>
        <v>0</v>
      </c>
      <c r="E16" s="5">
        <f>U5</f>
        <v>0</v>
      </c>
      <c r="F16" s="5">
        <v>0</v>
      </c>
      <c r="G16" s="5">
        <v>0</v>
      </c>
      <c r="H16" s="5">
        <f>F16*G16</f>
        <v>0</v>
      </c>
      <c r="I16" s="5">
        <f>B16+F16</f>
        <v>0</v>
      </c>
      <c r="J16" s="9">
        <v>0</v>
      </c>
      <c r="K16" s="9">
        <v>0</v>
      </c>
      <c r="L16" s="26">
        <v>15</v>
      </c>
      <c r="M16" s="6">
        <f>IF(L16&gt;=I16,I16,IF(L16&lt;I16,L16))</f>
        <v>0</v>
      </c>
      <c r="N16" s="6">
        <f>IF(AND(B16&gt;0,F16=0),SUM(D16+J16)/C16,IF(AND(B16=0,F16&gt;0),K16/G16,IF(AND(B16=0,F16=0),0)))</f>
        <v>0</v>
      </c>
      <c r="O16" s="6">
        <f>IF(AND(B16=0,E16=0,J16=0),J16,IF(AND(B16=0,E16=0,J16=0,M16&gt;0),SUM(M16,-F16)*C16,IF(AND(B16=0,E16&gt;0,J16&gt;0),J16,IF(AND(B16&gt;0,E16&gt;0,D16=0,J16=0),"0",IF(AND(B16&gt;0,E16&gt;0,D16&gt;0,J16&gt;0,M16=0),"0",IF(AND(B16&gt;0,E16&gt;0,D16&gt;0,J16&gt;0,M16&gt;0,SUM(D16,J16)&lt;M16*C16),SUM(D16,J16),M16*C16))))))</f>
        <v>0</v>
      </c>
      <c r="P16" s="6">
        <f>IF(M16*G16&lt;K16,M16*G16,K16)</f>
        <v>0</v>
      </c>
      <c r="Q16" s="6">
        <f>O16+P16</f>
        <v>0</v>
      </c>
      <c r="R16" s="6">
        <f>I16-M16</f>
        <v>0</v>
      </c>
      <c r="S16" s="6">
        <f>IF(C16&gt;0,C16,G16)</f>
        <v>200</v>
      </c>
      <c r="T16" s="7" t="str">
        <f>IF(AND(R16&gt;0,C16=0),K16-M16*G16,IF(AND(R16&gt;0,C16&gt;0),D16+J16-M16*C16,IF(R16=0,"0")))</f>
        <v>0</v>
      </c>
      <c r="U16" s="6">
        <f>IF(E16+H16&gt;J16+K16,(E16+H16)-(J16+K16),0)</f>
        <v>0</v>
      </c>
    </row>
    <row r="17" spans="1:21" ht="12.75">
      <c r="A17" s="9" t="s">
        <v>18</v>
      </c>
      <c r="B17" s="5">
        <f aca="true" t="shared" si="2" ref="B17:E18">R6</f>
        <v>0</v>
      </c>
      <c r="C17" s="5">
        <f t="shared" si="2"/>
        <v>300</v>
      </c>
      <c r="D17" s="5" t="str">
        <f t="shared" si="2"/>
        <v>0</v>
      </c>
      <c r="E17" s="5">
        <f t="shared" si="2"/>
        <v>1500</v>
      </c>
      <c r="F17" s="5">
        <v>0</v>
      </c>
      <c r="G17" s="5">
        <v>0</v>
      </c>
      <c r="H17" s="5">
        <f>F17*G17</f>
        <v>0</v>
      </c>
      <c r="I17" s="5">
        <f>B17+F17</f>
        <v>0</v>
      </c>
      <c r="J17" s="9">
        <v>1500</v>
      </c>
      <c r="K17" s="9">
        <v>0</v>
      </c>
      <c r="L17" s="27"/>
      <c r="M17" s="6">
        <f>IF(I17&lt;SUM(L16,-M16),I17,SUM(L16,-M16))</f>
        <v>0</v>
      </c>
      <c r="N17" s="6">
        <f>IF(AND(B17&gt;0,F17=0),SUM(D17+J17)/C17,IF(AND(B17=0,F17&gt;0),K17/G17,IF(AND(B17=0,F17=0),0)))</f>
        <v>0</v>
      </c>
      <c r="O17" s="6">
        <f>IF(AND(B17=0,E17=0,J17=0),J17,IF(AND(B17=0,E17=0,J17=0,M17&gt;0),SUM(M17,-F17)*C17,IF(AND(B17=0,E17&gt;0,J17&gt;0),J17,IF(AND(B17&gt;0,E17&gt;0,D17=0,J17=0),"0",IF(AND(B17&gt;0,E17&gt;0,D17&gt;0,J17&gt;0,M17=0),"0",IF(AND(B17&gt;0,E17&gt;0,D17&gt;0,J17&gt;0,M17&gt;0,SUM(D17,J17)&lt;M17*C17),SUM(D17,J17),M17*C17))))))</f>
        <v>1500</v>
      </c>
      <c r="P17" s="6">
        <f>IF(M17*G17&lt;K17,M17*G17,K17)</f>
        <v>0</v>
      </c>
      <c r="Q17" s="6">
        <f>O17+P17</f>
        <v>1500</v>
      </c>
      <c r="R17" s="6">
        <f>I17-M17</f>
        <v>0</v>
      </c>
      <c r="S17" s="6">
        <f>IF(C17&gt;0,C17,G17)</f>
        <v>300</v>
      </c>
      <c r="T17" s="7" t="str">
        <f>IF(AND(R17&gt;0,C17=0),K17-M17*G17,IF(AND(R17&gt;0,C17&gt;0),D17+J17-M17*C17,IF(R17=0,"0")))</f>
        <v>0</v>
      </c>
      <c r="U17" s="6">
        <f>IF(E17+H17&gt;J17+K17,(E17+H17)-(J17+K17),0)</f>
        <v>0</v>
      </c>
    </row>
    <row r="18" spans="1:21" ht="12.75">
      <c r="A18" s="9" t="s">
        <v>19</v>
      </c>
      <c r="B18" s="5">
        <f t="shared" si="2"/>
        <v>3</v>
      </c>
      <c r="C18" s="5">
        <f t="shared" si="2"/>
        <v>400</v>
      </c>
      <c r="D18" s="5">
        <f t="shared" si="2"/>
        <v>400</v>
      </c>
      <c r="E18" s="5">
        <f t="shared" si="2"/>
        <v>800</v>
      </c>
      <c r="F18" s="5">
        <v>0</v>
      </c>
      <c r="G18" s="5">
        <v>0</v>
      </c>
      <c r="H18" s="5">
        <f>F18*G18</f>
        <v>0</v>
      </c>
      <c r="I18" s="5">
        <f>B18+F18</f>
        <v>3</v>
      </c>
      <c r="J18" s="9">
        <v>500</v>
      </c>
      <c r="K18" s="9">
        <v>0</v>
      </c>
      <c r="L18" s="27"/>
      <c r="M18" s="6">
        <f>IF(I18&lt;SUM(L16,-M16,-M17),I18,SUM(L16,-M16,-M17))</f>
        <v>3</v>
      </c>
      <c r="N18" s="6">
        <f>IF(AND(B18&gt;0,F18=0),SUM(D18+J18)/C18,IF(AND(B18=0,F18&gt;0),K18/G18,IF(AND(B18=0,F18=0),0)))</f>
        <v>2.25</v>
      </c>
      <c r="O18" s="6">
        <f>IF(AND(B18=0,E18=0,J18=0),J18,IF(AND(B18=0,E18=0,J18=0,M18&gt;0),SUM(M18,-F18)*C18,IF(AND(B18=0,E18&gt;0,J18&gt;0),J18,IF(AND(B18&gt;0,E18&gt;0,D18=0,J18=0),"0",IF(AND(B18&gt;0,E18&gt;0,D18&gt;0,J18&gt;0,M18=0),"0",IF(AND(B18&gt;0,E18&gt;0,D18&gt;0,J18&gt;0,M18&gt;0,SUM(D18,J18)&lt;M18*C18),SUM(D18,J18),M18*C18))))))</f>
        <v>900</v>
      </c>
      <c r="P18" s="6">
        <f>IF(M18*G18&lt;K18,M18*G18,K18)</f>
        <v>0</v>
      </c>
      <c r="Q18" s="6">
        <f>O18+P18</f>
        <v>900</v>
      </c>
      <c r="R18" s="6">
        <f>I18-M18</f>
        <v>0</v>
      </c>
      <c r="S18" s="6">
        <f>IF(C18&gt;0,C18,G18)</f>
        <v>400</v>
      </c>
      <c r="T18" s="7" t="str">
        <f>IF(AND(R18&gt;0,C18=0),K18-M18*G18,IF(AND(R18&gt;0,C18&gt;0),D18+J18-M18*C18,IF(R18=0,"0")))</f>
        <v>0</v>
      </c>
      <c r="U18" s="6">
        <f>IF(E18+H18&gt;J18+K18,(E18+H18)-(J18+K18),0)</f>
        <v>300</v>
      </c>
    </row>
    <row r="19" spans="1:21" ht="12.75">
      <c r="A19" s="9" t="s">
        <v>22</v>
      </c>
      <c r="B19" s="5">
        <v>0</v>
      </c>
      <c r="C19" s="5">
        <v>0</v>
      </c>
      <c r="D19" s="5">
        <v>0</v>
      </c>
      <c r="E19" s="5">
        <v>0</v>
      </c>
      <c r="F19" s="9">
        <v>20</v>
      </c>
      <c r="G19" s="9">
        <v>100</v>
      </c>
      <c r="H19" s="5">
        <f>F19*G19</f>
        <v>2000</v>
      </c>
      <c r="I19" s="5">
        <f>B19+F19</f>
        <v>20</v>
      </c>
      <c r="J19" s="9">
        <v>0</v>
      </c>
      <c r="K19" s="9">
        <v>1700</v>
      </c>
      <c r="L19" s="28"/>
      <c r="M19" s="6">
        <f>IF(I19&lt;SUM(L17,-M16,-M17,-M18),I19,SUM(L16,-M16,-M17,-M18))</f>
        <v>12</v>
      </c>
      <c r="N19" s="6">
        <f>IF(AND(B19&gt;0,F19=0),SUM(D19+J19)/C19,IF(AND(B19=0,F19&gt;0),K19/G19,IF(AND(B19=0,F19=0),0)))</f>
        <v>17</v>
      </c>
      <c r="O19" s="6">
        <f>IF(AND(B19=0,E19=0,J19=0),J19,IF(AND(B19=0,E19=0,J19=0,M19&gt;0),SUM(M19,-F19)*C19,IF(AND(B19=0,E19&gt;0,J19&gt;0),J19,IF(AND(B19&gt;0,E19&gt;0,D19=0,J19=0),"0",IF(AND(B19&gt;0,E19&gt;0,D19&gt;0,J19&gt;0,M19=0),"0",IF(AND(B19&gt;0,E19&gt;0,D19&gt;0,J19&gt;0,M19&gt;0,SUM(D19,J19)&lt;M19*C19),SUM(D19,J19),M19*C19))))))</f>
        <v>0</v>
      </c>
      <c r="P19" s="6">
        <f>IF(M19*G19&lt;K19,M19*G19,K19)</f>
        <v>1200</v>
      </c>
      <c r="Q19" s="6">
        <f>O19+P19</f>
        <v>1200</v>
      </c>
      <c r="R19" s="6">
        <f>I19-M19</f>
        <v>8</v>
      </c>
      <c r="S19" s="6">
        <f>IF(C19&gt;0,C19,G19)</f>
        <v>100</v>
      </c>
      <c r="T19" s="7">
        <f>IF(AND(R19&gt;0,C19=0),K19-M19*G19,IF(AND(R19&gt;0,C19&gt;0),D19+J19-M19*C19,IF(R19=0,"0")))</f>
        <v>500</v>
      </c>
      <c r="U19" s="6">
        <f>IF(E19+H19&gt;J19+K19,(E19+H19)-(J19+K19),0)</f>
        <v>300</v>
      </c>
    </row>
    <row r="20" spans="1:21" ht="12.75">
      <c r="A20" s="5" t="s">
        <v>20</v>
      </c>
      <c r="B20" s="2">
        <f aca="true" t="shared" si="3" ref="B20:I20">SUM(B16:B19)</f>
        <v>3</v>
      </c>
      <c r="C20" s="2">
        <f t="shared" si="3"/>
        <v>900</v>
      </c>
      <c r="D20" s="2">
        <f t="shared" si="3"/>
        <v>400</v>
      </c>
      <c r="E20" s="2">
        <f t="shared" si="3"/>
        <v>2300</v>
      </c>
      <c r="F20" s="2">
        <f t="shared" si="3"/>
        <v>20</v>
      </c>
      <c r="G20" s="2">
        <f t="shared" si="3"/>
        <v>100</v>
      </c>
      <c r="H20" s="2">
        <f t="shared" si="3"/>
        <v>2000</v>
      </c>
      <c r="I20" s="2">
        <f t="shared" si="3"/>
        <v>23</v>
      </c>
      <c r="J20" s="2"/>
      <c r="K20" s="2">
        <f>SUM(K16:K19)</f>
        <v>1700</v>
      </c>
      <c r="L20" s="2">
        <f>SUM(L16:L18)</f>
        <v>15</v>
      </c>
      <c r="M20" s="2">
        <f aca="true" t="shared" si="4" ref="M20:S20">SUM(M16:M19)</f>
        <v>15</v>
      </c>
      <c r="N20" s="2">
        <f>SUM(N16:N19)</f>
        <v>19.25</v>
      </c>
      <c r="O20" s="2">
        <f t="shared" si="4"/>
        <v>2400</v>
      </c>
      <c r="P20" s="2">
        <f t="shared" si="4"/>
        <v>1200</v>
      </c>
      <c r="Q20" s="2">
        <f t="shared" si="4"/>
        <v>3600</v>
      </c>
      <c r="R20" s="2">
        <f t="shared" si="4"/>
        <v>8</v>
      </c>
      <c r="S20" s="2">
        <f t="shared" si="4"/>
        <v>1000</v>
      </c>
      <c r="T20" s="2">
        <f>SUM(T16:T19)</f>
        <v>500</v>
      </c>
      <c r="U20" s="2">
        <f>SUM(U16:U18)</f>
        <v>300</v>
      </c>
    </row>
  </sheetData>
  <mergeCells count="24">
    <mergeCell ref="A2:U2"/>
    <mergeCell ref="A13:U13"/>
    <mergeCell ref="N14:N15"/>
    <mergeCell ref="O14:Q14"/>
    <mergeCell ref="R14:U14"/>
    <mergeCell ref="A14:A15"/>
    <mergeCell ref="B14:E14"/>
    <mergeCell ref="F14:H14"/>
    <mergeCell ref="I14:I15"/>
    <mergeCell ref="J14:K14"/>
    <mergeCell ref="L16:L19"/>
    <mergeCell ref="O3:Q3"/>
    <mergeCell ref="R3:U3"/>
    <mergeCell ref="L5:L7"/>
    <mergeCell ref="L14:L15"/>
    <mergeCell ref="M14:M15"/>
    <mergeCell ref="J3:K3"/>
    <mergeCell ref="L3:L4"/>
    <mergeCell ref="M3:M4"/>
    <mergeCell ref="N3:N4"/>
    <mergeCell ref="A3:A4"/>
    <mergeCell ref="B3:E3"/>
    <mergeCell ref="F3:H3"/>
    <mergeCell ref="I3:I4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"/>
  <sheetViews>
    <sheetView workbookViewId="0" topLeftCell="E1">
      <selection activeCell="H25" sqref="H25"/>
    </sheetView>
  </sheetViews>
  <sheetFormatPr defaultColWidth="9.00390625" defaultRowHeight="12.75"/>
  <cols>
    <col min="1" max="1" width="3.875" style="10" customWidth="1"/>
    <col min="2" max="2" width="8.875" style="10" customWidth="1"/>
    <col min="3" max="3" width="7.375" style="10" customWidth="1"/>
    <col min="4" max="4" width="6.25390625" style="10" customWidth="1"/>
    <col min="5" max="5" width="8.375" style="10" customWidth="1"/>
    <col min="6" max="6" width="7.125" style="10" customWidth="1"/>
    <col min="7" max="7" width="7.75390625" style="10" customWidth="1"/>
    <col min="8" max="8" width="7.00390625" style="10" customWidth="1"/>
    <col min="9" max="9" width="7.375" style="10" customWidth="1"/>
    <col min="10" max="13" width="8.875" style="10" customWidth="1"/>
    <col min="14" max="16" width="9.625" style="10" customWidth="1"/>
    <col min="17" max="17" width="8.875" style="10" customWidth="1"/>
    <col min="18" max="18" width="7.625" style="10" customWidth="1"/>
    <col min="19" max="19" width="8.125" style="10" customWidth="1"/>
    <col min="20" max="20" width="6.375" style="10" customWidth="1"/>
    <col min="21" max="21" width="8.375" style="10" customWidth="1"/>
    <col min="22" max="22" width="8.00390625" style="10" customWidth="1"/>
    <col min="23" max="16384" width="8.875" style="10" customWidth="1"/>
  </cols>
  <sheetData>
    <row r="1" spans="2:22" ht="12.75">
      <c r="B1" s="10" t="s">
        <v>25</v>
      </c>
      <c r="C1" s="10" t="s">
        <v>26</v>
      </c>
      <c r="D1" s="10" t="s">
        <v>27</v>
      </c>
      <c r="E1" s="10" t="s">
        <v>28</v>
      </c>
      <c r="F1" s="10" t="s">
        <v>29</v>
      </c>
      <c r="G1" s="10" t="s">
        <v>45</v>
      </c>
      <c r="H1" s="10" t="s">
        <v>31</v>
      </c>
      <c r="I1" s="10" t="s">
        <v>32</v>
      </c>
      <c r="J1" s="10" t="s">
        <v>30</v>
      </c>
      <c r="K1" s="10" t="s">
        <v>33</v>
      </c>
      <c r="L1" s="10" t="s">
        <v>34</v>
      </c>
      <c r="M1" s="10" t="s">
        <v>35</v>
      </c>
      <c r="N1" s="10" t="s">
        <v>36</v>
      </c>
      <c r="O1" s="10" t="s">
        <v>37</v>
      </c>
      <c r="P1" s="10" t="s">
        <v>38</v>
      </c>
      <c r="Q1" s="10" t="s">
        <v>39</v>
      </c>
      <c r="R1" s="10" t="s">
        <v>40</v>
      </c>
      <c r="S1" s="10" t="s">
        <v>41</v>
      </c>
      <c r="T1" s="10" t="s">
        <v>42</v>
      </c>
      <c r="U1" s="10" t="s">
        <v>43</v>
      </c>
      <c r="V1" s="10" t="s">
        <v>44</v>
      </c>
    </row>
    <row r="2" spans="2:22" ht="12.75">
      <c r="B2" s="33" t="s">
        <v>46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2:22" ht="30" customHeight="1">
      <c r="B3" s="34" t="s">
        <v>0</v>
      </c>
      <c r="C3" s="36" t="s">
        <v>1</v>
      </c>
      <c r="D3" s="36"/>
      <c r="E3" s="36"/>
      <c r="F3" s="36"/>
      <c r="G3" s="37" t="s">
        <v>2</v>
      </c>
      <c r="H3" s="37"/>
      <c r="I3" s="37"/>
      <c r="J3" s="38" t="s">
        <v>3</v>
      </c>
      <c r="K3" s="37" t="s">
        <v>4</v>
      </c>
      <c r="L3" s="40"/>
      <c r="M3" s="37" t="s">
        <v>5</v>
      </c>
      <c r="N3" s="38" t="s">
        <v>23</v>
      </c>
      <c r="O3" s="42" t="s">
        <v>24</v>
      </c>
      <c r="P3" s="29" t="s">
        <v>53</v>
      </c>
      <c r="Q3" s="30"/>
      <c r="R3" s="31"/>
      <c r="S3" s="36" t="s">
        <v>6</v>
      </c>
      <c r="T3" s="36"/>
      <c r="U3" s="36"/>
      <c r="V3" s="36"/>
    </row>
    <row r="4" spans="2:22" ht="51">
      <c r="B4" s="35"/>
      <c r="C4" s="11" t="s">
        <v>7</v>
      </c>
      <c r="D4" s="11" t="s">
        <v>8</v>
      </c>
      <c r="E4" s="4" t="s">
        <v>9</v>
      </c>
      <c r="F4" s="11" t="s">
        <v>10</v>
      </c>
      <c r="G4" s="11" t="s">
        <v>7</v>
      </c>
      <c r="H4" s="11" t="s">
        <v>8</v>
      </c>
      <c r="I4" s="11" t="s">
        <v>11</v>
      </c>
      <c r="J4" s="39"/>
      <c r="K4" s="4" t="s">
        <v>12</v>
      </c>
      <c r="L4" s="4" t="s">
        <v>13</v>
      </c>
      <c r="M4" s="37"/>
      <c r="N4" s="41"/>
      <c r="O4" s="43"/>
      <c r="P4" s="4" t="s">
        <v>14</v>
      </c>
      <c r="Q4" s="4" t="s">
        <v>15</v>
      </c>
      <c r="R4" s="4" t="s">
        <v>16</v>
      </c>
      <c r="S4" s="11" t="s">
        <v>7</v>
      </c>
      <c r="T4" s="11" t="s">
        <v>8</v>
      </c>
      <c r="U4" s="4" t="s">
        <v>9</v>
      </c>
      <c r="V4" s="11" t="s">
        <v>10</v>
      </c>
    </row>
    <row r="5" spans="1:22" ht="12.75">
      <c r="A5" s="6">
        <v>5</v>
      </c>
      <c r="B5" s="6" t="s">
        <v>17</v>
      </c>
      <c r="C5" s="6">
        <v>0</v>
      </c>
      <c r="D5" s="6">
        <v>0</v>
      </c>
      <c r="E5" s="6">
        <v>0</v>
      </c>
      <c r="F5" s="6">
        <v>0</v>
      </c>
      <c r="G5" s="6">
        <v>10</v>
      </c>
      <c r="H5" s="6">
        <v>200</v>
      </c>
      <c r="I5" s="6">
        <f>G5*H5</f>
        <v>2000</v>
      </c>
      <c r="J5" s="6">
        <f>C5+G5</f>
        <v>10</v>
      </c>
      <c r="K5" s="6">
        <v>0</v>
      </c>
      <c r="L5" s="6">
        <v>2000</v>
      </c>
      <c r="M5" s="44">
        <v>22</v>
      </c>
      <c r="N5" s="6">
        <f>IF(J5&lt;SUM(M5,-N6,-N7),J5,SUM(M5,-N6,-N7))</f>
        <v>7</v>
      </c>
      <c r="O5" s="6">
        <f>IF(AND(C5&gt;0,G5=0),SUM(E5+K5)/D5,IF(AND(C5=0,G5&gt;0),L5/H5,IF(AND(C5=0,G5=0),0)))</f>
        <v>10</v>
      </c>
      <c r="P5" s="6">
        <f>IF(AND(C5=0,F5=0,K5=0),K5,IF(AND(C5=0,F5=0,K5=0,N5&gt;0),SUM(N5,-G5)*D5,IF(AND(C5=0,F5&gt;0,K5&gt;0),K5,IF(AND(C5&gt;0,F5&gt;0,E5=0,K5=0),"0",IF(AND(C5&gt;0,F5&gt;0,E5&gt;0,K5&gt;0,N5=0),"0",IF(AND(C5&gt;0,F5&gt;0,E5&gt;0,K5&gt;0,N5&gt;0,SUM(E5,K5)&lt;N5*D5),SUM(E5,K5),N5*D5))))))</f>
        <v>0</v>
      </c>
      <c r="Q5" s="6">
        <f>IF(N5*H5&lt;L5,N5*H5,L5)</f>
        <v>1400</v>
      </c>
      <c r="R5" s="6">
        <f>P5+Q5</f>
        <v>1400</v>
      </c>
      <c r="S5" s="6">
        <f>J5-N5</f>
        <v>3</v>
      </c>
      <c r="T5" s="6">
        <f>IF(D5&gt;0,D5,H5)</f>
        <v>200</v>
      </c>
      <c r="U5" s="7">
        <f>IF(AND(S5&gt;0,D5=0),L5-N5*H5,IF(AND(S5&gt;0,D5&gt;0),E5+K5-N5*D5,IF(S5=0,"0")))</f>
        <v>600</v>
      </c>
      <c r="V5" s="6">
        <f>IF(F5+I5&gt;K5+L5,(F5+I5)-(K5+L5),0)</f>
        <v>0</v>
      </c>
    </row>
    <row r="6" spans="1:22" ht="12.75">
      <c r="A6" s="6">
        <v>6</v>
      </c>
      <c r="B6" s="6" t="s">
        <v>18</v>
      </c>
      <c r="C6" s="6">
        <v>0</v>
      </c>
      <c r="D6" s="6">
        <v>0</v>
      </c>
      <c r="E6" s="6">
        <v>0</v>
      </c>
      <c r="F6" s="6">
        <v>0</v>
      </c>
      <c r="G6" s="6">
        <v>5</v>
      </c>
      <c r="H6" s="6">
        <v>300</v>
      </c>
      <c r="I6" s="6">
        <f>G6*H6</f>
        <v>1500</v>
      </c>
      <c r="J6" s="6">
        <f>C6+G6</f>
        <v>5</v>
      </c>
      <c r="K6" s="6">
        <v>0</v>
      </c>
      <c r="L6" s="6">
        <v>0</v>
      </c>
      <c r="M6" s="45"/>
      <c r="N6" s="6">
        <f>IF(J6&lt;SUM(M5,-N7),J6,SUM(M5-N7))</f>
        <v>5</v>
      </c>
      <c r="O6" s="6">
        <f>IF(AND(C6&gt;0,G6=0),SUM(E6+K6)/D6,IF(AND(C6=0,G6&gt;0),L6/H6,IF(AND(C6=0,G6=0),0)))</f>
        <v>0</v>
      </c>
      <c r="P6" s="6">
        <f>IF(AND(C6=0,F6=0,K6=0),K6,IF(AND(C6=0,F6=0,K6=0,N6&gt;0),SUM(N6,-G6)*D6,IF(AND(C6=0,F6&gt;0,K6&gt;0),K6,IF(AND(C6&gt;0,F6&gt;0,E6=0,K6=0),"0",IF(AND(C6&gt;0,F6&gt;0,E6&gt;0,K6&gt;0,N6=0),"0",IF(AND(C6&gt;0,F6&gt;0,E6&gt;0,K6&gt;0,N6&gt;0,SUM(E6,K6)&lt;N6*D6),SUM(E6,K6),N6*D6))))))</f>
        <v>0</v>
      </c>
      <c r="Q6" s="6">
        <f>IF(N6*H6&lt;L6,N6*H6,L6)</f>
        <v>0</v>
      </c>
      <c r="R6" s="6">
        <f>P6+Q6</f>
        <v>0</v>
      </c>
      <c r="S6" s="6">
        <f>J6-N6</f>
        <v>0</v>
      </c>
      <c r="T6" s="6">
        <f>IF(D6&gt;0,D6,H6)</f>
        <v>300</v>
      </c>
      <c r="U6" s="7" t="str">
        <f>IF(AND(S6&gt;0,D6=0),L6-N6*H6,IF(AND(S6&gt;0,D6&gt;0),E6+K6-N6*D6,IF(S6=0,"0")))</f>
        <v>0</v>
      </c>
      <c r="V6" s="6">
        <f>IF(F6+I6&gt;K6+L6,(F6+I6)-(K6+L6),0)</f>
        <v>1500</v>
      </c>
    </row>
    <row r="7" spans="1:22" ht="12.75">
      <c r="A7" s="6">
        <v>7</v>
      </c>
      <c r="B7" s="6" t="s">
        <v>19</v>
      </c>
      <c r="C7" s="6">
        <v>0</v>
      </c>
      <c r="D7" s="6">
        <v>0</v>
      </c>
      <c r="E7" s="6">
        <v>0</v>
      </c>
      <c r="F7" s="6">
        <v>0</v>
      </c>
      <c r="G7" s="6">
        <v>10</v>
      </c>
      <c r="H7" s="6">
        <v>400</v>
      </c>
      <c r="I7" s="6">
        <f>G7*H7</f>
        <v>4000</v>
      </c>
      <c r="J7" s="6">
        <f>C7+G7</f>
        <v>10</v>
      </c>
      <c r="K7" s="6">
        <v>0</v>
      </c>
      <c r="L7" s="6">
        <v>3200</v>
      </c>
      <c r="M7" s="46"/>
      <c r="N7" s="6">
        <f>IF(M5&gt;=J7,J7,IF(M5&lt;J7,M5))</f>
        <v>10</v>
      </c>
      <c r="O7" s="6">
        <f>IF(AND(C7&gt;0,G7=0),SUM(E7+K7)/D7,IF(AND(C7=0,G7&gt;0),L7/H7,IF(AND(C7=0,G7=0),0)))</f>
        <v>8</v>
      </c>
      <c r="P7" s="6">
        <f>IF(AND(C7=0,F7=0,K7=0),K7,IF(AND(C7=0,F7=0,K7=0,N7&gt;0),SUM(N7,-G7)*D7,IF(AND(C7=0,F7&gt;0,K7&gt;0),K7,IF(AND(C7&gt;0,F7&gt;0,E7=0,K7=0),"0",IF(AND(C7&gt;0,F7&gt;0,E7&gt;0,K7&gt;0,N7=0),"0",IF(AND(C7&gt;0,F7&gt;0,E7&gt;0,K7&gt;0,N7&gt;0,SUM(E7,K7)&lt;N7*D7),SUM(E7,K7),N7*D7))))))</f>
        <v>0</v>
      </c>
      <c r="Q7" s="6">
        <f>IF(N7*H7&lt;L7,N7*H7,L7)</f>
        <v>3200</v>
      </c>
      <c r="R7" s="6">
        <f>P7+Q7</f>
        <v>3200</v>
      </c>
      <c r="S7" s="6">
        <f>J7-N7</f>
        <v>0</v>
      </c>
      <c r="T7" s="6">
        <f>IF(D7&gt;0,D7,H7)</f>
        <v>400</v>
      </c>
      <c r="U7" s="7" t="str">
        <f>IF(AND(S7&gt;0,D7=0),L7-N7*H7,IF(AND(S7&gt;0,D7&gt;0),E7+K7-N7*D7,IF(S7=0,"0")))</f>
        <v>0</v>
      </c>
      <c r="V7" s="6">
        <f>IF(F7+I7&gt;K7+L7,(F7+I7)-(K7+L7),0)</f>
        <v>800</v>
      </c>
    </row>
    <row r="8" spans="1:22" ht="12.75">
      <c r="A8" s="6">
        <v>8</v>
      </c>
      <c r="B8" s="6" t="s">
        <v>20</v>
      </c>
      <c r="C8" s="11">
        <f>SUM(C5:C7)</f>
        <v>0</v>
      </c>
      <c r="D8" s="11">
        <f>SUM(D5:D7)</f>
        <v>0</v>
      </c>
      <c r="E8" s="11">
        <f>SUM(E5:E7)</f>
        <v>0</v>
      </c>
      <c r="F8" s="11">
        <f>SUM(F5:F7)</f>
        <v>0</v>
      </c>
      <c r="G8" s="11">
        <f>SUM(G5:G7)</f>
        <v>25</v>
      </c>
      <c r="H8" s="11">
        <f aca="true" t="shared" si="0" ref="H8:N8">SUM(H5:H7)</f>
        <v>900</v>
      </c>
      <c r="I8" s="11">
        <f t="shared" si="0"/>
        <v>7500</v>
      </c>
      <c r="J8" s="11">
        <f>SUM(J5:J7)</f>
        <v>25</v>
      </c>
      <c r="K8" s="11">
        <f>SUM(K5:K7)</f>
        <v>0</v>
      </c>
      <c r="L8" s="11">
        <f t="shared" si="0"/>
        <v>5200</v>
      </c>
      <c r="M8" s="11">
        <f t="shared" si="0"/>
        <v>22</v>
      </c>
      <c r="N8" s="11">
        <f t="shared" si="0"/>
        <v>22</v>
      </c>
      <c r="O8" s="11">
        <f>SUM(O5:O7)</f>
        <v>18</v>
      </c>
      <c r="P8" s="11">
        <f aca="true" t="shared" si="1" ref="P8:V8">SUM(P5:P7)</f>
        <v>0</v>
      </c>
      <c r="Q8" s="11">
        <f t="shared" si="1"/>
        <v>4600</v>
      </c>
      <c r="R8" s="11">
        <f t="shared" si="1"/>
        <v>4600</v>
      </c>
      <c r="S8" s="11">
        <f t="shared" si="1"/>
        <v>3</v>
      </c>
      <c r="T8" s="11">
        <f t="shared" si="1"/>
        <v>900</v>
      </c>
      <c r="U8" s="11">
        <f t="shared" si="1"/>
        <v>600</v>
      </c>
      <c r="V8" s="11">
        <f t="shared" si="1"/>
        <v>2300</v>
      </c>
    </row>
    <row r="12" spans="2:22" ht="12.75">
      <c r="B12" s="10" t="s">
        <v>25</v>
      </c>
      <c r="C12" s="10" t="s">
        <v>26</v>
      </c>
      <c r="D12" s="10" t="s">
        <v>27</v>
      </c>
      <c r="E12" s="10" t="s">
        <v>28</v>
      </c>
      <c r="F12" s="10" t="s">
        <v>29</v>
      </c>
      <c r="G12" s="10" t="s">
        <v>45</v>
      </c>
      <c r="H12" s="10" t="s">
        <v>31</v>
      </c>
      <c r="I12" s="10" t="s">
        <v>32</v>
      </c>
      <c r="J12" s="10" t="s">
        <v>30</v>
      </c>
      <c r="K12" s="10" t="s">
        <v>33</v>
      </c>
      <c r="L12" s="10" t="s">
        <v>34</v>
      </c>
      <c r="M12" s="10" t="s">
        <v>35</v>
      </c>
      <c r="N12" s="10" t="s">
        <v>36</v>
      </c>
      <c r="O12" s="10" t="s">
        <v>37</v>
      </c>
      <c r="P12" s="10" t="s">
        <v>38</v>
      </c>
      <c r="Q12" s="10" t="s">
        <v>39</v>
      </c>
      <c r="R12" s="10" t="s">
        <v>40</v>
      </c>
      <c r="S12" s="10" t="s">
        <v>41</v>
      </c>
      <c r="T12" s="10" t="s">
        <v>42</v>
      </c>
      <c r="U12" s="10" t="s">
        <v>43</v>
      </c>
      <c r="V12" s="10" t="s">
        <v>44</v>
      </c>
    </row>
    <row r="13" spans="2:22" ht="12.75">
      <c r="B13" s="33" t="s">
        <v>47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2:22" ht="36.75" customHeight="1">
      <c r="B14" s="34" t="s">
        <v>0</v>
      </c>
      <c r="C14" s="36" t="s">
        <v>1</v>
      </c>
      <c r="D14" s="36"/>
      <c r="E14" s="36"/>
      <c r="F14" s="36"/>
      <c r="G14" s="37" t="s">
        <v>2</v>
      </c>
      <c r="H14" s="37"/>
      <c r="I14" s="37"/>
      <c r="J14" s="38" t="s">
        <v>3</v>
      </c>
      <c r="K14" s="37" t="s">
        <v>4</v>
      </c>
      <c r="L14" s="40"/>
      <c r="M14" s="37" t="s">
        <v>5</v>
      </c>
      <c r="N14" s="38" t="s">
        <v>23</v>
      </c>
      <c r="O14" s="42" t="s">
        <v>24</v>
      </c>
      <c r="P14" s="29" t="s">
        <v>53</v>
      </c>
      <c r="Q14" s="30"/>
      <c r="R14" s="31"/>
      <c r="S14" s="36" t="s">
        <v>6</v>
      </c>
      <c r="T14" s="36"/>
      <c r="U14" s="36"/>
      <c r="V14" s="36"/>
    </row>
    <row r="15" spans="2:22" ht="76.5" customHeight="1">
      <c r="B15" s="35"/>
      <c r="C15" s="11" t="s">
        <v>7</v>
      </c>
      <c r="D15" s="11" t="s">
        <v>8</v>
      </c>
      <c r="E15" s="4" t="s">
        <v>9</v>
      </c>
      <c r="F15" s="11" t="s">
        <v>10</v>
      </c>
      <c r="G15" s="11" t="s">
        <v>7</v>
      </c>
      <c r="H15" s="11" t="s">
        <v>8</v>
      </c>
      <c r="I15" s="11" t="s">
        <v>11</v>
      </c>
      <c r="J15" s="39"/>
      <c r="K15" s="4" t="s">
        <v>12</v>
      </c>
      <c r="L15" s="4" t="s">
        <v>21</v>
      </c>
      <c r="M15" s="37"/>
      <c r="N15" s="41"/>
      <c r="O15" s="43"/>
      <c r="P15" s="4" t="s">
        <v>14</v>
      </c>
      <c r="Q15" s="4" t="s">
        <v>15</v>
      </c>
      <c r="R15" s="4" t="s">
        <v>16</v>
      </c>
      <c r="S15" s="11" t="s">
        <v>7</v>
      </c>
      <c r="T15" s="11" t="s">
        <v>8</v>
      </c>
      <c r="U15" s="4" t="s">
        <v>9</v>
      </c>
      <c r="V15" s="11" t="s">
        <v>10</v>
      </c>
    </row>
    <row r="16" spans="1:22" ht="12.75">
      <c r="A16" s="6">
        <v>15</v>
      </c>
      <c r="B16" s="6" t="s">
        <v>17</v>
      </c>
      <c r="C16" s="6">
        <f>S5</f>
        <v>3</v>
      </c>
      <c r="D16" s="6">
        <f>T5</f>
        <v>200</v>
      </c>
      <c r="E16" s="6">
        <f>U5</f>
        <v>600</v>
      </c>
      <c r="F16" s="6">
        <f>V5</f>
        <v>0</v>
      </c>
      <c r="G16" s="6">
        <v>0</v>
      </c>
      <c r="H16" s="6">
        <v>0</v>
      </c>
      <c r="I16" s="6">
        <f>G16*H16</f>
        <v>0</v>
      </c>
      <c r="J16" s="6">
        <f>C16+G16</f>
        <v>3</v>
      </c>
      <c r="K16" s="6">
        <v>0</v>
      </c>
      <c r="L16" s="6">
        <v>0</v>
      </c>
      <c r="M16" s="44">
        <v>21</v>
      </c>
      <c r="N16" s="6">
        <f>IF(J16&lt;SUM(M16,-N17,-N18,-N19),J16,SUM(M16,-N17,-N18,-N19))</f>
        <v>1</v>
      </c>
      <c r="O16" s="6">
        <f>IF(AND(C16&gt;0,G16=0),SUM(E16+K16)/D16,IF(AND(C16=0,G16&gt;0),L16/H16,IF(AND(C16=0,G16=0),0)))</f>
        <v>3</v>
      </c>
      <c r="P16" s="6">
        <f>IF(AND(C16=0,F16=0,K16=0),K16,IF(AND(C16=0,F16=0,K16=0,N16&gt;0),SUM(N16,-G16)*D16,IF(AND(C16=0,F16&gt;0,K16&gt;0),K16,IF(AND(C16&gt;0,F16&gt;0,E16=0,K16=0),"0",IF(AND(C16&gt;0,F16&gt;0,E16&gt;0,K16&gt;0,N16=0),"0",IF(AND(C16&gt;0,F16&gt;0,E16&gt;0,K16&gt;0,N16&gt;0,SUM(E16,K16)&lt;N16*D16),SUM(E16,K16),N16*D16))))))</f>
        <v>200</v>
      </c>
      <c r="Q16" s="6">
        <f>IF(N16*H16&lt;L16,N16*H16,L16)</f>
        <v>0</v>
      </c>
      <c r="R16" s="6">
        <f>P16+Q16</f>
        <v>200</v>
      </c>
      <c r="S16" s="6">
        <f>J16-N16</f>
        <v>2</v>
      </c>
      <c r="T16" s="6">
        <f>IF(D16&gt;0,D16,H16)</f>
        <v>200</v>
      </c>
      <c r="U16" s="7">
        <f>IF(AND(S16&gt;0,D16=0),L16-N16*H16,IF(AND(S16&gt;0,D16&gt;0),E16+K16-N16*D16,IF(S16=0,"0")))</f>
        <v>400</v>
      </c>
      <c r="V16" s="6">
        <f>IF(F16+I16&gt;K16+L16,(F16+I16)-(K16+L16),0)</f>
        <v>0</v>
      </c>
    </row>
    <row r="17" spans="1:22" ht="12.75">
      <c r="A17" s="6">
        <v>16</v>
      </c>
      <c r="B17" s="6" t="s">
        <v>18</v>
      </c>
      <c r="C17" s="6">
        <f aca="true" t="shared" si="2" ref="C17:F18">S6</f>
        <v>0</v>
      </c>
      <c r="D17" s="6">
        <f t="shared" si="2"/>
        <v>300</v>
      </c>
      <c r="E17" s="6" t="str">
        <f t="shared" si="2"/>
        <v>0</v>
      </c>
      <c r="F17" s="6">
        <f t="shared" si="2"/>
        <v>1500</v>
      </c>
      <c r="G17" s="6">
        <v>0</v>
      </c>
      <c r="H17" s="6">
        <v>0</v>
      </c>
      <c r="I17" s="6">
        <f>G17*H17</f>
        <v>0</v>
      </c>
      <c r="J17" s="6">
        <f>C17+G17</f>
        <v>0</v>
      </c>
      <c r="K17" s="6">
        <v>1500</v>
      </c>
      <c r="L17" s="6">
        <v>0</v>
      </c>
      <c r="M17" s="45"/>
      <c r="N17" s="6">
        <f>IF(J17&lt;SUM(M16,-N18,-N19),J17,SUM(M16,-N18,-N19))</f>
        <v>0</v>
      </c>
      <c r="O17" s="6">
        <f>IF(AND(C17&gt;0,G17=0),SUM(E17+K17)/D17,IF(AND(C17=0,G17&gt;0),L17/H17,IF(AND(C17=0,G17=0),0)))</f>
        <v>0</v>
      </c>
      <c r="P17" s="6">
        <f>IF(AND(C17=0,F17=0,K17=0),K17,IF(AND(C17=0,F17=0,K17=0,N17&gt;0),SUM(N17,-G17)*D17,IF(AND(C17=0,F17&gt;0,K17&gt;0),K17,IF(AND(C17&gt;0,F17&gt;0,E17=0,K17=0),"0",IF(AND(C17&gt;0,F17&gt;0,E17&gt;0,K17&gt;0,N17=0),"0",IF(AND(C17&gt;0,F17&gt;0,E17&gt;0,K17&gt;0,N17&gt;0,SUM(E17,K17)&lt;N17*D17),SUM(E17,K17),N17*D17))))))</f>
        <v>1500</v>
      </c>
      <c r="Q17" s="6">
        <f>IF(N17*H17&lt;L17,N17*H17,L17)</f>
        <v>0</v>
      </c>
      <c r="R17" s="6">
        <f>P17+Q17</f>
        <v>1500</v>
      </c>
      <c r="S17" s="6">
        <f>J17-N17</f>
        <v>0</v>
      </c>
      <c r="T17" s="6">
        <f>IF(D17&gt;0,D17,H17)</f>
        <v>300</v>
      </c>
      <c r="U17" s="7" t="str">
        <f>IF(AND(S17&gt;0,D17=0),L17-N17*H17,IF(AND(S17&gt;0,D17&gt;0),E17+K17-N17*D17,IF(S17=0,"0")))</f>
        <v>0</v>
      </c>
      <c r="V17" s="6">
        <f>IF(F17+I17&gt;K17+L17,(F17+I17)-(K17+L17),0)</f>
        <v>0</v>
      </c>
    </row>
    <row r="18" spans="1:22" ht="12.75">
      <c r="A18" s="6">
        <v>17</v>
      </c>
      <c r="B18" s="6" t="s">
        <v>19</v>
      </c>
      <c r="C18" s="6">
        <f t="shared" si="2"/>
        <v>0</v>
      </c>
      <c r="D18" s="6">
        <f t="shared" si="2"/>
        <v>400</v>
      </c>
      <c r="E18" s="6" t="str">
        <f t="shared" si="2"/>
        <v>0</v>
      </c>
      <c r="F18" s="6">
        <f t="shared" si="2"/>
        <v>800</v>
      </c>
      <c r="G18" s="6">
        <v>0</v>
      </c>
      <c r="H18" s="6">
        <v>0</v>
      </c>
      <c r="I18" s="6">
        <f>G18*H18</f>
        <v>0</v>
      </c>
      <c r="J18" s="6">
        <f>C18+G18</f>
        <v>0</v>
      </c>
      <c r="K18" s="6">
        <v>500</v>
      </c>
      <c r="L18" s="6">
        <v>0</v>
      </c>
      <c r="M18" s="45"/>
      <c r="N18" s="6">
        <f>IF(J18&lt;SUM(M16,-N19),J18,SUM(M16,-N19))</f>
        <v>0</v>
      </c>
      <c r="O18" s="6">
        <f>IF(AND(C18&gt;0,G18=0),SUM(E18+K18)/D18,IF(AND(C18=0,G18&gt;0),L18/H18,IF(AND(C18=0,G18=0),0)))</f>
        <v>0</v>
      </c>
      <c r="P18" s="6">
        <f>IF(AND(C18=0,F18=0,K18=0),K18,IF(AND(C18=0,F18=0,K18=0,N18&gt;0),SUM(N18,-G18)*D18,IF(AND(C18=0,F18&gt;0,K18&gt;0),K18,IF(AND(C18&gt;0,F18&gt;0,E18=0,K18=0),"0",IF(AND(C18&gt;0,F18&gt;0,E18&gt;0,K18&gt;0,N18=0),"0",IF(AND(C18&gt;0,F18&gt;0,E18&gt;0,K18&gt;0,N18&gt;0,SUM(E18,K18)&lt;N18*D18),SUM(E18,K18),N18*D18))))))</f>
        <v>500</v>
      </c>
      <c r="Q18" s="6">
        <f>IF(N18*H18&lt;L18,N18*H18,L18)</f>
        <v>0</v>
      </c>
      <c r="R18" s="6">
        <f>P18+Q18</f>
        <v>500</v>
      </c>
      <c r="S18" s="6">
        <f>J18-N18</f>
        <v>0</v>
      </c>
      <c r="T18" s="6">
        <f>IF(D18&gt;0,D18,H18)</f>
        <v>400</v>
      </c>
      <c r="U18" s="7" t="str">
        <f>IF(AND(S18&gt;0,D18=0),L18-N18*H18,IF(AND(S18&gt;0,D18&gt;0),E18+K18-N18*D18,IF(S18=0,"0")))</f>
        <v>0</v>
      </c>
      <c r="V18" s="6">
        <f>IF(F18+I18&gt;K18+L18,(F18+I18)-(K18+L18),0)</f>
        <v>300</v>
      </c>
    </row>
    <row r="19" spans="1:22" ht="12.75">
      <c r="A19" s="6">
        <v>18</v>
      </c>
      <c r="B19" s="6" t="s">
        <v>22</v>
      </c>
      <c r="C19" s="6">
        <v>0</v>
      </c>
      <c r="D19" s="6">
        <v>0</v>
      </c>
      <c r="E19" s="6">
        <v>0</v>
      </c>
      <c r="F19" s="6">
        <v>0</v>
      </c>
      <c r="G19" s="6">
        <v>20</v>
      </c>
      <c r="H19" s="6">
        <v>100</v>
      </c>
      <c r="I19" s="6">
        <f>G19*H19</f>
        <v>2000</v>
      </c>
      <c r="J19" s="6">
        <f>C19+G19</f>
        <v>20</v>
      </c>
      <c r="K19" s="6">
        <v>0</v>
      </c>
      <c r="L19" s="6">
        <v>1700</v>
      </c>
      <c r="M19" s="46"/>
      <c r="N19" s="6">
        <f>IF(M16&gt;=J19,J19,IF(M16&lt;J19,M16))</f>
        <v>20</v>
      </c>
      <c r="O19" s="6">
        <f>IF(AND(C19&gt;0,G19=0),SUM(E19+K19)/D19,IF(AND(C19=0,G19&gt;0),L19/H19,IF(AND(C19=0,G19=0),0)))</f>
        <v>17</v>
      </c>
      <c r="P19" s="6">
        <f>IF(AND(C19=0,F19=0,K19=0),K19,IF(AND(C19=0,F19=0,K19=0,N19&gt;0),SUM(N19,-G19)*D19,IF(AND(C19=0,F19&gt;0,K19&gt;0),K19,IF(AND(C19&gt;0,F19&gt;0,E19=0,K19=0),"0",IF(AND(C19&gt;0,F19&gt;0,E19&gt;0,K19&gt;0,N19=0),"0",IF(AND(C19&gt;0,F19&gt;0,E19&gt;0,K19&gt;0,N19&gt;0,SUM(E19,K19)&lt;N19*D19),SUM(E19,K19),N19*D19))))))</f>
        <v>0</v>
      </c>
      <c r="Q19" s="6">
        <f>IF(N19*H19&lt;L19,N19*H19,L19)</f>
        <v>1700</v>
      </c>
      <c r="R19" s="6">
        <f>P19+Q19</f>
        <v>1700</v>
      </c>
      <c r="S19" s="6">
        <f>J19-N19</f>
        <v>0</v>
      </c>
      <c r="T19" s="6">
        <f>IF(D19&gt;0,D19,H19)</f>
        <v>100</v>
      </c>
      <c r="U19" s="7" t="str">
        <f>IF(AND(S19&gt;0,D19=0),L19-N19*H19,IF(AND(S19&gt;0,D19&gt;0),E19+K19-N19*D19,IF(S19=0,"0")))</f>
        <v>0</v>
      </c>
      <c r="V19" s="6">
        <f>IF(F19+I19&gt;K19+L19,(F19+I19)-(K19+L19),0)</f>
        <v>300</v>
      </c>
    </row>
    <row r="20" spans="2:22" ht="12.75">
      <c r="B20" s="6" t="s">
        <v>20</v>
      </c>
      <c r="C20" s="11">
        <f aca="true" t="shared" si="3" ref="C20:J20">SUM(C16:C19)</f>
        <v>3</v>
      </c>
      <c r="D20" s="11">
        <f t="shared" si="3"/>
        <v>900</v>
      </c>
      <c r="E20" s="11">
        <f t="shared" si="3"/>
        <v>600</v>
      </c>
      <c r="F20" s="11">
        <f t="shared" si="3"/>
        <v>2300</v>
      </c>
      <c r="G20" s="11">
        <f t="shared" si="3"/>
        <v>20</v>
      </c>
      <c r="H20" s="11">
        <f t="shared" si="3"/>
        <v>100</v>
      </c>
      <c r="I20" s="11">
        <f t="shared" si="3"/>
        <v>2000</v>
      </c>
      <c r="J20" s="11">
        <f t="shared" si="3"/>
        <v>23</v>
      </c>
      <c r="K20" s="11"/>
      <c r="L20" s="11">
        <f>SUM(L16:L19)</f>
        <v>1700</v>
      </c>
      <c r="M20" s="11">
        <f>SUM(M16:M18)</f>
        <v>21</v>
      </c>
      <c r="N20" s="11">
        <f aca="true" t="shared" si="4" ref="N20:T20">SUM(N16:N19)</f>
        <v>21</v>
      </c>
      <c r="O20" s="11">
        <f>SUM(O16:O19)</f>
        <v>20</v>
      </c>
      <c r="P20" s="11">
        <f t="shared" si="4"/>
        <v>2200</v>
      </c>
      <c r="Q20" s="11">
        <f t="shared" si="4"/>
        <v>1700</v>
      </c>
      <c r="R20" s="11">
        <f t="shared" si="4"/>
        <v>3900</v>
      </c>
      <c r="S20" s="11">
        <f t="shared" si="4"/>
        <v>2</v>
      </c>
      <c r="T20" s="11">
        <f t="shared" si="4"/>
        <v>1000</v>
      </c>
      <c r="U20" s="11">
        <f>SUM(U16:U19)</f>
        <v>400</v>
      </c>
      <c r="V20" s="11">
        <f>SUM(V16:V18)</f>
        <v>300</v>
      </c>
    </row>
  </sheetData>
  <mergeCells count="24">
    <mergeCell ref="O14:O15"/>
    <mergeCell ref="P14:R14"/>
    <mergeCell ref="S14:V14"/>
    <mergeCell ref="M16:M19"/>
    <mergeCell ref="S3:V3"/>
    <mergeCell ref="M5:M7"/>
    <mergeCell ref="B13:V13"/>
    <mergeCell ref="B14:B15"/>
    <mergeCell ref="C14:F14"/>
    <mergeCell ref="G14:I14"/>
    <mergeCell ref="J14:J15"/>
    <mergeCell ref="K14:L14"/>
    <mergeCell ref="M14:M15"/>
    <mergeCell ref="N14:N15"/>
    <mergeCell ref="B2:V2"/>
    <mergeCell ref="B3:B4"/>
    <mergeCell ref="C3:F3"/>
    <mergeCell ref="G3:I3"/>
    <mergeCell ref="J3:J4"/>
    <mergeCell ref="K3:L3"/>
    <mergeCell ref="M3:M4"/>
    <mergeCell ref="N3:N4"/>
    <mergeCell ref="O3:O4"/>
    <mergeCell ref="P3:R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A3" sqref="A3:B3"/>
    </sheetView>
  </sheetViews>
  <sheetFormatPr defaultColWidth="9.00390625" defaultRowHeight="12.75"/>
  <cols>
    <col min="1" max="1" width="14.75390625" style="12" customWidth="1"/>
    <col min="2" max="2" width="31.375" style="47" customWidth="1"/>
    <col min="3" max="3" width="19.00390625" style="47" customWidth="1"/>
    <col min="4" max="4" width="16.00390625" style="47" customWidth="1"/>
    <col min="5" max="5" width="18.875" style="47" customWidth="1"/>
    <col min="6" max="6" width="13.125" style="47" customWidth="1"/>
    <col min="7" max="7" width="10.875" style="12" customWidth="1"/>
    <col min="8" max="16384" width="8.875" style="12" customWidth="1"/>
  </cols>
  <sheetData>
    <row r="1" spans="1:5" ht="55.5" customHeight="1">
      <c r="A1" s="53" t="s">
        <v>67</v>
      </c>
      <c r="B1" s="53"/>
      <c r="C1" s="53"/>
      <c r="D1" s="53"/>
      <c r="E1" s="53"/>
    </row>
    <row r="2" ht="18">
      <c r="A2" s="54"/>
    </row>
    <row r="3" spans="1:5" ht="30.75" customHeight="1">
      <c r="A3" s="52" t="s">
        <v>61</v>
      </c>
      <c r="B3" s="52"/>
      <c r="C3" s="49" t="s">
        <v>64</v>
      </c>
      <c r="D3" s="49" t="s">
        <v>65</v>
      </c>
      <c r="E3" s="49" t="s">
        <v>60</v>
      </c>
    </row>
    <row r="4" spans="1:6" ht="18">
      <c r="A4" s="56" t="s">
        <v>58</v>
      </c>
      <c r="B4" s="56"/>
      <c r="C4" s="49"/>
      <c r="D4" s="49"/>
      <c r="E4" s="49"/>
      <c r="F4" s="50"/>
    </row>
    <row r="5" spans="1:5" ht="18">
      <c r="A5" s="52" t="s">
        <v>62</v>
      </c>
      <c r="B5" s="51" t="s">
        <v>17</v>
      </c>
      <c r="C5" s="49"/>
      <c r="D5" s="49"/>
      <c r="E5" s="49"/>
    </row>
    <row r="6" spans="1:5" ht="18">
      <c r="A6" s="52"/>
      <c r="B6" s="51" t="s">
        <v>18</v>
      </c>
      <c r="C6" s="49"/>
      <c r="D6" s="49"/>
      <c r="E6" s="49"/>
    </row>
    <row r="7" spans="1:5" ht="21.75" customHeight="1">
      <c r="A7" s="52"/>
      <c r="B7" s="51" t="s">
        <v>19</v>
      </c>
      <c r="C7" s="49"/>
      <c r="D7" s="49"/>
      <c r="E7" s="49"/>
    </row>
    <row r="8" spans="1:5" ht="18">
      <c r="A8" s="56" t="s">
        <v>49</v>
      </c>
      <c r="B8" s="56"/>
      <c r="C8" s="49"/>
      <c r="D8" s="49" t="s">
        <v>50</v>
      </c>
      <c r="E8" s="49"/>
    </row>
    <row r="9" spans="1:5" ht="18">
      <c r="A9" s="56" t="s">
        <v>63</v>
      </c>
      <c r="B9" s="56"/>
      <c r="C9" s="55" t="s">
        <v>50</v>
      </c>
      <c r="D9" s="55"/>
      <c r="E9" s="55" t="s">
        <v>50</v>
      </c>
    </row>
    <row r="10" spans="1:5" ht="21.75" customHeight="1">
      <c r="A10" s="56" t="s">
        <v>66</v>
      </c>
      <c r="B10" s="56"/>
      <c r="C10" s="48"/>
      <c r="D10" s="48"/>
      <c r="E10" s="48"/>
    </row>
    <row r="11" spans="1:5" ht="18">
      <c r="A11" s="56" t="s">
        <v>59</v>
      </c>
      <c r="B11" s="56"/>
      <c r="C11" s="49"/>
      <c r="D11" s="55"/>
      <c r="E11" s="55"/>
    </row>
    <row r="12" ht="18">
      <c r="A12" s="54"/>
    </row>
    <row r="13" ht="18">
      <c r="A13" s="54"/>
    </row>
  </sheetData>
  <mergeCells count="8">
    <mergeCell ref="A10:B10"/>
    <mergeCell ref="A11:B11"/>
    <mergeCell ref="A5:A7"/>
    <mergeCell ref="A1:E1"/>
    <mergeCell ref="A8:B8"/>
    <mergeCell ref="A9:B9"/>
    <mergeCell ref="A4:B4"/>
    <mergeCell ref="A3:B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"Издательство "Главная Книга"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OvsyannikovaAV</dc:creator>
  <cp:keywords/>
  <dc:description/>
  <cp:lastModifiedBy>Stepanov</cp:lastModifiedBy>
  <cp:lastPrinted>2018-03-06T12:09:29Z</cp:lastPrinted>
  <dcterms:created xsi:type="dcterms:W3CDTF">2013-04-17T09:01:47Z</dcterms:created>
  <dcterms:modified xsi:type="dcterms:W3CDTF">2018-03-06T12:09:57Z</dcterms:modified>
  <cp:category/>
  <cp:version/>
  <cp:contentType/>
  <cp:contentStatus/>
</cp:coreProperties>
</file>